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00" yWindow="270" windowWidth="20655" windowHeight="9915"/>
  </bookViews>
  <sheets>
    <sheet name="Driftsbudget til årsregnskab" sheetId="1" r:id="rId1"/>
    <sheet name="Elsalgspriser" sheetId="3" r:id="rId2"/>
  </sheets>
  <definedNames>
    <definedName name="_xlnm.Print_Area" localSheetId="0">'Driftsbudget til årsregnskab'!$A$1:$F$31</definedName>
  </definedNames>
  <calcPr calcId="145621"/>
</workbook>
</file>

<file path=xl/calcChain.xml><?xml version="1.0" encoding="utf-8"?>
<calcChain xmlns="http://schemas.openxmlformats.org/spreadsheetml/2006/main">
  <c r="D17" i="1" l="1"/>
  <c r="D11" i="1"/>
  <c r="D13" i="1"/>
  <c r="D10" i="1"/>
  <c r="E5" i="1" l="1"/>
  <c r="D30" i="1" l="1"/>
  <c r="D18" i="1"/>
  <c r="F18" i="1"/>
  <c r="F11" i="1"/>
  <c r="F10" i="1"/>
  <c r="E8" i="1" l="1"/>
  <c r="E19" i="1"/>
  <c r="D5" i="1"/>
  <c r="C6" i="1"/>
  <c r="C8" i="1" l="1"/>
  <c r="C19" i="1"/>
  <c r="E20" i="1"/>
  <c r="C20" i="1" l="1"/>
  <c r="C23" i="1" s="1"/>
  <c r="C26" i="1" s="1"/>
  <c r="E29" i="1"/>
  <c r="E23" i="1"/>
  <c r="E26" i="1" s="1"/>
  <c r="D19" i="1"/>
  <c r="F19" i="1"/>
  <c r="F8" i="1"/>
  <c r="D8" i="1"/>
  <c r="F5" i="1"/>
  <c r="C29" i="1" l="1"/>
  <c r="D20" i="1"/>
  <c r="D29" i="1" s="1"/>
  <c r="F20" i="1"/>
  <c r="F29" i="1" s="1"/>
  <c r="F23" i="1" l="1"/>
  <c r="F26" i="1" s="1"/>
  <c r="D23" i="1"/>
  <c r="D26" i="1" l="1"/>
</calcChain>
</file>

<file path=xl/sharedStrings.xml><?xml version="1.0" encoding="utf-8"?>
<sst xmlns="http://schemas.openxmlformats.org/spreadsheetml/2006/main" count="41" uniqueCount="41">
  <si>
    <t>Elsalg</t>
  </si>
  <si>
    <t>Andre indtægter</t>
  </si>
  <si>
    <t>Indtægter i alt</t>
  </si>
  <si>
    <t>Forsikring</t>
  </si>
  <si>
    <t>Service og vedligehold</t>
  </si>
  <si>
    <t>Elabb. og elforbrug</t>
  </si>
  <si>
    <t>Regnskab og revision</t>
  </si>
  <si>
    <t>Møder m.m.</t>
  </si>
  <si>
    <t>Ledelse og administration</t>
  </si>
  <si>
    <t>Udgifter i alt</t>
  </si>
  <si>
    <t>Driftsresultat før afskrivning</t>
  </si>
  <si>
    <t>Årets resultat</t>
  </si>
  <si>
    <t>Finansielle poster</t>
  </si>
  <si>
    <t>Andre udgifter</t>
  </si>
  <si>
    <t>Udlodning pr. andel</t>
  </si>
  <si>
    <t>Energiproduktion (kWh)</t>
  </si>
  <si>
    <t>Jordleje</t>
  </si>
  <si>
    <t>Gennemsnitlig afregningspris (øre/kWh)</t>
  </si>
  <si>
    <t>Antal andele</t>
  </si>
  <si>
    <t>Driftsresultat før afskrivn. og finansposter</t>
  </si>
  <si>
    <t>Realiseret 2014</t>
  </si>
  <si>
    <t>Budget 2015</t>
  </si>
  <si>
    <t>Afskrivning møller m.m.</t>
  </si>
  <si>
    <t>Kursreguleringer</t>
  </si>
  <si>
    <t>Tilgang af aktiver</t>
  </si>
  <si>
    <t>Mindre anlægsopdateringer</t>
  </si>
  <si>
    <t>Årets resultat pr. andel før afskr. og renter</t>
  </si>
  <si>
    <t>Realiseret 2015</t>
  </si>
  <si>
    <t>Budget 2016</t>
  </si>
  <si>
    <t>Q1 2016</t>
  </si>
  <si>
    <t>Q2 2016</t>
  </si>
  <si>
    <t>Q3 2016</t>
  </si>
  <si>
    <t>Q4 2016</t>
  </si>
  <si>
    <t>Andel</t>
  </si>
  <si>
    <t>Pris</t>
  </si>
  <si>
    <t>Porteføljepriser</t>
  </si>
  <si>
    <t>Drifts- og likviditetsbudget for Vindkraft Sjælland I/S  - 2016</t>
  </si>
  <si>
    <t>Møllekommunikation</t>
  </si>
  <si>
    <t>31.03.2016 / ESO</t>
  </si>
  <si>
    <t>* Der tages forbehold for ændringer i årets udlodninger.</t>
  </si>
  <si>
    <t>* 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</si>
</sst>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7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3" fontId="0" fillId="0" borderId="0" xfId="0" applyNumberFormat="1"/>
    <xf numFmtId="0" fontId="1" fillId="0" borderId="0" xfId="0" applyFont="1"/>
    <xf numFmtId="0" fontId="1" fillId="0" borderId="2" xfId="0" applyFont="1" applyBorder="1"/>
    <xf numFmtId="0" fontId="2" fillId="0" borderId="0" xfId="0" applyFont="1"/>
    <xf numFmtId="3" fontId="2" fillId="0" borderId="0" xfId="0" applyNumberFormat="1" applyFont="1"/>
    <xf numFmtId="3" fontId="3" fillId="0" borderId="0" xfId="0" applyNumberFormat="1" applyFont="1"/>
    <xf numFmtId="3" fontId="3" fillId="0" borderId="2" xfId="0" applyNumberFormat="1" applyFont="1" applyBorder="1"/>
    <xf numFmtId="0" fontId="4" fillId="0" borderId="0" xfId="0" applyFont="1"/>
    <xf numFmtId="3" fontId="4" fillId="0" borderId="0" xfId="0" applyNumberFormat="1" applyFont="1"/>
    <xf numFmtId="3" fontId="5" fillId="0" borderId="0" xfId="0" applyNumberFormat="1" applyFont="1"/>
    <xf numFmtId="3" fontId="5" fillId="0" borderId="2" xfId="0" applyNumberFormat="1" applyFont="1" applyBorder="1"/>
    <xf numFmtId="0" fontId="1" fillId="0" borderId="0" xfId="0" applyFont="1" applyAlignment="1">
      <alignment horizontal="center" wrapText="1"/>
    </xf>
    <xf numFmtId="164" fontId="0" fillId="0" borderId="0" xfId="0" applyNumberFormat="1"/>
    <xf numFmtId="4" fontId="4" fillId="0" borderId="0" xfId="0" applyNumberFormat="1" applyFont="1"/>
    <xf numFmtId="4" fontId="2" fillId="0" borderId="0" xfId="0" applyNumberFormat="1" applyFont="1"/>
    <xf numFmtId="0" fontId="3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3" fontId="3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"/>
  <sheetViews>
    <sheetView tabSelected="1" workbookViewId="0">
      <selection activeCell="A2" sqref="A2"/>
    </sheetView>
  </sheetViews>
  <sheetFormatPr defaultRowHeight="15" x14ac:dyDescent="0.25"/>
  <cols>
    <col min="1" max="1" width="7.85546875" customWidth="1"/>
    <col min="2" max="2" width="32.7109375" customWidth="1"/>
    <col min="3" max="3" width="13.140625" style="4" customWidth="1"/>
    <col min="4" max="4" width="15" style="4" customWidth="1"/>
    <col min="5" max="5" width="14" style="4" customWidth="1"/>
    <col min="6" max="6" width="15.42578125" style="8" customWidth="1"/>
  </cols>
  <sheetData>
    <row r="1" spans="1:8" ht="22.5" x14ac:dyDescent="0.35">
      <c r="A1" s="18" t="s">
        <v>36</v>
      </c>
      <c r="B1" s="18"/>
      <c r="C1" s="18"/>
      <c r="D1" s="18"/>
      <c r="E1" s="18"/>
      <c r="F1" s="18"/>
    </row>
    <row r="2" spans="1:8" x14ac:dyDescent="0.25">
      <c r="C2"/>
      <c r="D2"/>
      <c r="E2"/>
      <c r="F2"/>
    </row>
    <row r="3" spans="1:8" s="12" customFormat="1" x14ac:dyDescent="0.25">
      <c r="C3" s="16" t="s">
        <v>28</v>
      </c>
      <c r="D3" s="17" t="s">
        <v>27</v>
      </c>
      <c r="E3" s="16" t="s">
        <v>21</v>
      </c>
      <c r="F3" s="17" t="s">
        <v>20</v>
      </c>
    </row>
    <row r="4" spans="1:8" x14ac:dyDescent="0.25">
      <c r="A4" t="s">
        <v>15</v>
      </c>
      <c r="C4" s="5">
        <v>7993000</v>
      </c>
      <c r="D4" s="9">
        <v>9455954</v>
      </c>
      <c r="E4" s="5">
        <v>7993000</v>
      </c>
      <c r="F4" s="9">
        <v>8173385</v>
      </c>
    </row>
    <row r="5" spans="1:8" x14ac:dyDescent="0.25">
      <c r="A5" t="s">
        <v>17</v>
      </c>
      <c r="C5" s="15">
        <v>27.5</v>
      </c>
      <c r="D5" s="14">
        <f>D6/D4*100</f>
        <v>33.555130450084683</v>
      </c>
      <c r="E5" s="15">
        <f>E6/E4*100</f>
        <v>31.277367696734643</v>
      </c>
      <c r="F5" s="14">
        <f>F6/F4*100</f>
        <v>35.837477373205843</v>
      </c>
    </row>
    <row r="6" spans="1:8" x14ac:dyDescent="0.25">
      <c r="B6" t="s">
        <v>0</v>
      </c>
      <c r="C6" s="5">
        <f>C4*C5/100</f>
        <v>2198075</v>
      </c>
      <c r="D6" s="9">
        <v>3172957.7</v>
      </c>
      <c r="E6" s="5">
        <v>2500000</v>
      </c>
      <c r="F6" s="9">
        <v>2929135</v>
      </c>
    </row>
    <row r="7" spans="1:8" x14ac:dyDescent="0.25">
      <c r="B7" t="s">
        <v>1</v>
      </c>
      <c r="C7" s="5">
        <v>82000</v>
      </c>
      <c r="D7" s="9">
        <v>82435.570000000007</v>
      </c>
      <c r="E7" s="5">
        <v>81000</v>
      </c>
      <c r="F7" s="9">
        <v>111138</v>
      </c>
    </row>
    <row r="8" spans="1:8" x14ac:dyDescent="0.25">
      <c r="A8" s="3" t="s">
        <v>2</v>
      </c>
      <c r="B8" s="3"/>
      <c r="C8" s="7">
        <f t="shared" ref="C8:E8" si="0">SUM(C6:C7)</f>
        <v>2280075</v>
      </c>
      <c r="D8" s="11">
        <f t="shared" ref="D8:F8" si="1">SUM(D6:D7)</f>
        <v>3255393.27</v>
      </c>
      <c r="E8" s="7">
        <f t="shared" si="0"/>
        <v>2581000</v>
      </c>
      <c r="F8" s="11">
        <f t="shared" si="1"/>
        <v>3040273</v>
      </c>
      <c r="H8" s="1"/>
    </row>
    <row r="9" spans="1:8" x14ac:dyDescent="0.25">
      <c r="B9" t="s">
        <v>16</v>
      </c>
      <c r="C9" s="5">
        <v>110000</v>
      </c>
      <c r="D9" s="9">
        <v>143174.01999999999</v>
      </c>
      <c r="E9" s="5">
        <v>120000</v>
      </c>
      <c r="F9" s="9">
        <v>134917</v>
      </c>
    </row>
    <row r="10" spans="1:8" x14ac:dyDescent="0.25">
      <c r="B10" t="s">
        <v>3</v>
      </c>
      <c r="C10" s="5">
        <v>165000</v>
      </c>
      <c r="D10" s="9">
        <f>160880+886</f>
        <v>161766</v>
      </c>
      <c r="E10" s="5">
        <v>165000</v>
      </c>
      <c r="F10" s="9">
        <f>1069+157162</f>
        <v>158231</v>
      </c>
    </row>
    <row r="11" spans="1:8" x14ac:dyDescent="0.25">
      <c r="B11" t="s">
        <v>4</v>
      </c>
      <c r="C11" s="5">
        <v>400000</v>
      </c>
      <c r="D11" s="9">
        <f>394235.42+2414+5058.8+454707</f>
        <v>856415.22</v>
      </c>
      <c r="E11" s="5">
        <v>400000</v>
      </c>
      <c r="F11" s="9">
        <f>312595+9131</f>
        <v>321726</v>
      </c>
    </row>
    <row r="12" spans="1:8" x14ac:dyDescent="0.25">
      <c r="B12" t="s">
        <v>25</v>
      </c>
      <c r="C12" s="5">
        <v>0</v>
      </c>
      <c r="D12" s="9">
        <v>43432.87</v>
      </c>
      <c r="E12" s="5">
        <v>10000</v>
      </c>
      <c r="F12" s="9">
        <v>14400</v>
      </c>
    </row>
    <row r="13" spans="1:8" x14ac:dyDescent="0.25">
      <c r="B13" t="s">
        <v>37</v>
      </c>
      <c r="C13" s="5">
        <v>5000</v>
      </c>
      <c r="D13" s="9">
        <f>47183+3236-D12</f>
        <v>6986.1299999999974</v>
      </c>
      <c r="E13" s="5">
        <v>10000</v>
      </c>
      <c r="F13" s="9">
        <v>5407</v>
      </c>
    </row>
    <row r="14" spans="1:8" x14ac:dyDescent="0.25">
      <c r="B14" t="s">
        <v>5</v>
      </c>
      <c r="C14" s="5">
        <v>40000</v>
      </c>
      <c r="D14" s="9">
        <v>20973</v>
      </c>
      <c r="E14" s="5">
        <v>45000</v>
      </c>
      <c r="F14" s="9">
        <v>45978</v>
      </c>
    </row>
    <row r="15" spans="1:8" x14ac:dyDescent="0.25">
      <c r="B15" t="s">
        <v>6</v>
      </c>
      <c r="C15" s="5">
        <v>20000</v>
      </c>
      <c r="D15" s="9">
        <v>19950</v>
      </c>
      <c r="E15" s="5">
        <v>20000</v>
      </c>
      <c r="F15" s="9">
        <v>21150</v>
      </c>
    </row>
    <row r="16" spans="1:8" x14ac:dyDescent="0.25">
      <c r="B16" t="s">
        <v>7</v>
      </c>
      <c r="C16" s="5">
        <v>20000</v>
      </c>
      <c r="D16" s="9">
        <v>21456</v>
      </c>
      <c r="E16" s="5">
        <v>5000</v>
      </c>
      <c r="F16" s="9">
        <v>0</v>
      </c>
    </row>
    <row r="17" spans="1:8" x14ac:dyDescent="0.25">
      <c r="B17" t="s">
        <v>8</v>
      </c>
      <c r="C17" s="5">
        <v>140000</v>
      </c>
      <c r="D17" s="9">
        <f>125106+5390+5438</f>
        <v>135934</v>
      </c>
      <c r="E17" s="5">
        <v>150000</v>
      </c>
      <c r="F17" s="9">
        <v>136822</v>
      </c>
    </row>
    <row r="18" spans="1:8" x14ac:dyDescent="0.25">
      <c r="B18" t="s">
        <v>13</v>
      </c>
      <c r="C18" s="5">
        <v>15000</v>
      </c>
      <c r="D18" s="9">
        <f>12010</f>
        <v>12010</v>
      </c>
      <c r="E18" s="5">
        <v>10000</v>
      </c>
      <c r="F18" s="9">
        <f>12048</f>
        <v>12048</v>
      </c>
    </row>
    <row r="19" spans="1:8" x14ac:dyDescent="0.25">
      <c r="A19" s="3" t="s">
        <v>9</v>
      </c>
      <c r="B19" s="3"/>
      <c r="C19" s="7">
        <f>SUM(C9:C18)</f>
        <v>915000</v>
      </c>
      <c r="D19" s="11">
        <f>SUM(D9:D18)</f>
        <v>1422097.24</v>
      </c>
      <c r="E19" s="7">
        <f>SUM(E9:E18)</f>
        <v>935000</v>
      </c>
      <c r="F19" s="11">
        <f>SUM(F9:F18)</f>
        <v>850679</v>
      </c>
      <c r="H19" s="1"/>
    </row>
    <row r="20" spans="1:8" x14ac:dyDescent="0.25">
      <c r="A20" s="2" t="s">
        <v>19</v>
      </c>
      <c r="B20" s="2"/>
      <c r="C20" s="6">
        <f>C8-C19</f>
        <v>1365075</v>
      </c>
      <c r="D20" s="10">
        <f>D8-D19</f>
        <v>1833296.03</v>
      </c>
      <c r="E20" s="6">
        <f>E8-E19</f>
        <v>1646000</v>
      </c>
      <c r="F20" s="10">
        <f>F8-F19</f>
        <v>2189594</v>
      </c>
    </row>
    <row r="21" spans="1:8" x14ac:dyDescent="0.25">
      <c r="A21" t="s">
        <v>12</v>
      </c>
      <c r="C21" s="5">
        <v>2500</v>
      </c>
      <c r="D21" s="9">
        <v>4817.4799999999996</v>
      </c>
      <c r="E21" s="5">
        <v>2000</v>
      </c>
      <c r="F21" s="9">
        <v>10317.209999999999</v>
      </c>
    </row>
    <row r="22" spans="1:8" x14ac:dyDescent="0.25">
      <c r="A22" t="s">
        <v>23</v>
      </c>
      <c r="C22" s="5">
        <v>0</v>
      </c>
      <c r="D22" s="10">
        <v>0</v>
      </c>
      <c r="E22" s="5">
        <v>0</v>
      </c>
      <c r="F22" s="9">
        <v>0</v>
      </c>
    </row>
    <row r="23" spans="1:8" x14ac:dyDescent="0.25">
      <c r="A23" s="2" t="s">
        <v>10</v>
      </c>
      <c r="B23" s="2"/>
      <c r="C23" s="6">
        <f>SUM(C20:C22)</f>
        <v>1367575</v>
      </c>
      <c r="D23" s="10">
        <f>SUM(D20:D22)</f>
        <v>1838113.51</v>
      </c>
      <c r="E23" s="6">
        <f>SUM(E20:E22)</f>
        <v>1648000</v>
      </c>
      <c r="F23" s="10">
        <f>SUM(F20:F22)</f>
        <v>2199911.21</v>
      </c>
    </row>
    <row r="24" spans="1:8" x14ac:dyDescent="0.25">
      <c r="A24" t="s">
        <v>24</v>
      </c>
      <c r="C24" s="5">
        <v>0</v>
      </c>
      <c r="D24" s="9">
        <v>0</v>
      </c>
      <c r="E24" s="5">
        <v>0</v>
      </c>
      <c r="F24" s="9">
        <v>0</v>
      </c>
    </row>
    <row r="25" spans="1:8" x14ac:dyDescent="0.25">
      <c r="A25" t="s">
        <v>22</v>
      </c>
      <c r="C25" s="5">
        <v>1442754</v>
      </c>
      <c r="D25" s="9">
        <v>1442754</v>
      </c>
      <c r="E25" s="5">
        <v>1442754</v>
      </c>
      <c r="F25" s="9">
        <v>1442754</v>
      </c>
    </row>
    <row r="26" spans="1:8" x14ac:dyDescent="0.25">
      <c r="A26" s="3" t="s">
        <v>11</v>
      </c>
      <c r="B26" s="3"/>
      <c r="C26" s="7">
        <f t="shared" ref="C26:E26" si="2">C23-C25</f>
        <v>-75179</v>
      </c>
      <c r="D26" s="11">
        <f t="shared" ref="D26:F26" si="3">D23-D25</f>
        <v>395359.51</v>
      </c>
      <c r="E26" s="7">
        <f t="shared" si="2"/>
        <v>205246</v>
      </c>
      <c r="F26" s="11">
        <f t="shared" si="3"/>
        <v>757157.21</v>
      </c>
    </row>
    <row r="27" spans="1:8" x14ac:dyDescent="0.25">
      <c r="C27" s="5"/>
      <c r="D27" s="9"/>
      <c r="E27" s="5"/>
      <c r="F27" s="9"/>
    </row>
    <row r="28" spans="1:8" hidden="1" x14ac:dyDescent="0.25">
      <c r="A28" t="s">
        <v>18</v>
      </c>
      <c r="C28" s="5">
        <v>7993</v>
      </c>
      <c r="D28" s="9">
        <v>7993</v>
      </c>
      <c r="E28" s="5">
        <v>7993</v>
      </c>
      <c r="F28" s="9">
        <v>7993</v>
      </c>
    </row>
    <row r="29" spans="1:8" x14ac:dyDescent="0.25">
      <c r="A29" t="s">
        <v>26</v>
      </c>
      <c r="C29" s="5">
        <f>C20/C28</f>
        <v>170.78381083448016</v>
      </c>
      <c r="D29" s="9">
        <f>D20/D28</f>
        <v>229.36269610909545</v>
      </c>
      <c r="E29" s="5">
        <f>E20/E28</f>
        <v>205.93018891530087</v>
      </c>
      <c r="F29" s="9">
        <f>F20/F28</f>
        <v>273.93894657825598</v>
      </c>
    </row>
    <row r="30" spans="1:8" x14ac:dyDescent="0.25">
      <c r="A30" s="3" t="s">
        <v>14</v>
      </c>
      <c r="B30" s="3"/>
      <c r="C30" s="19" t="s">
        <v>40</v>
      </c>
      <c r="D30" s="11">
        <f>2078180/D28</f>
        <v>260</v>
      </c>
      <c r="E30" s="7">
        <v>260</v>
      </c>
      <c r="F30" s="11">
        <v>200</v>
      </c>
    </row>
    <row r="31" spans="1:8" x14ac:dyDescent="0.25">
      <c r="A31" t="s">
        <v>38</v>
      </c>
      <c r="C31" s="4" t="s">
        <v>39</v>
      </c>
    </row>
  </sheetData>
  <mergeCells count="1">
    <mergeCell ref="A1:F1"/>
  </mergeCells>
  <pageMargins left="0.7" right="0.7" top="0.75" bottom="0.75" header="0.3" footer="0.3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2"/>
  <sheetViews>
    <sheetView workbookViewId="0">
      <selection activeCell="C34" sqref="C34"/>
    </sheetView>
  </sheetViews>
  <sheetFormatPr defaultRowHeight="15" x14ac:dyDescent="0.25"/>
  <sheetData>
    <row r="2" spans="1:3" x14ac:dyDescent="0.25">
      <c r="A2" t="s">
        <v>35</v>
      </c>
    </row>
    <row r="3" spans="1:3" x14ac:dyDescent="0.25">
      <c r="B3" t="s">
        <v>33</v>
      </c>
      <c r="C3" t="s">
        <v>34</v>
      </c>
    </row>
    <row r="4" spans="1:3" x14ac:dyDescent="0.25">
      <c r="A4" t="s">
        <v>29</v>
      </c>
      <c r="B4" s="13">
        <v>0.91700000000000004</v>
      </c>
      <c r="C4">
        <v>17.95</v>
      </c>
    </row>
    <row r="5" spans="1:3" x14ac:dyDescent="0.25">
      <c r="A5" t="s">
        <v>30</v>
      </c>
      <c r="B5" s="13">
        <v>0.57199999999999995</v>
      </c>
      <c r="C5">
        <v>16.78</v>
      </c>
    </row>
    <row r="6" spans="1:3" x14ac:dyDescent="0.25">
      <c r="A6" t="s">
        <v>31</v>
      </c>
      <c r="B6" s="13">
        <v>0.19700000000000001</v>
      </c>
      <c r="C6">
        <v>18.170000000000002</v>
      </c>
    </row>
    <row r="7" spans="1:3" x14ac:dyDescent="0.25">
      <c r="A7" t="s">
        <v>32</v>
      </c>
      <c r="B7" s="13">
        <v>0.16700000000000001</v>
      </c>
      <c r="C7">
        <v>18.63</v>
      </c>
    </row>
    <row r="8" spans="1:3" x14ac:dyDescent="0.25">
      <c r="A8">
        <v>2017</v>
      </c>
      <c r="B8" s="13">
        <v>0.13700000000000001</v>
      </c>
      <c r="C8">
        <v>19.63</v>
      </c>
    </row>
    <row r="9" spans="1:3" x14ac:dyDescent="0.25">
      <c r="A9">
        <v>2018</v>
      </c>
      <c r="B9" s="13">
        <v>0.125</v>
      </c>
      <c r="C9">
        <v>19.41</v>
      </c>
    </row>
    <row r="10" spans="1:3" x14ac:dyDescent="0.25">
      <c r="A10">
        <v>2019</v>
      </c>
      <c r="B10" s="13">
        <v>0.125</v>
      </c>
      <c r="C10">
        <v>19.510000000000002</v>
      </c>
    </row>
    <row r="11" spans="1:3" x14ac:dyDescent="0.25">
      <c r="A11">
        <v>2020</v>
      </c>
      <c r="B11" s="13">
        <v>0.125</v>
      </c>
      <c r="C11">
        <v>19.66</v>
      </c>
    </row>
    <row r="12" spans="1:3" x14ac:dyDescent="0.25">
      <c r="B12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Navngivne områder</vt:lpstr>
      </vt:variant>
      <vt:variant>
        <vt:i4>1</vt:i4>
      </vt:variant>
    </vt:vector>
  </HeadingPairs>
  <TitlesOfParts>
    <vt:vector size="3" baseType="lpstr">
      <vt:lpstr>Driftsbudget til årsregnskab</vt:lpstr>
      <vt:lpstr>Elsalgspriser</vt:lpstr>
      <vt:lpstr>'Driftsbudget til årsregnskab'!Udskriftsområde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Erling Salling Olesen</dc:creator>
  <cp:lastModifiedBy>Erling Salling Olesen</cp:lastModifiedBy>
  <cp:lastPrinted>2016-03-31T20:39:25Z</cp:lastPrinted>
  <dcterms:created xsi:type="dcterms:W3CDTF">2010-03-23T07:20:59Z</dcterms:created>
  <dcterms:modified xsi:type="dcterms:W3CDTF">2016-04-09T21:15:03Z</dcterms:modified>
</cp:coreProperties>
</file>